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urrent Commission Meeting Materials\2016\February 23\"/>
    </mc:Choice>
  </mc:AlternateContent>
  <bookViews>
    <workbookView xWindow="0" yWindow="0" windowWidth="17970" windowHeight="6135"/>
  </bookViews>
  <sheets>
    <sheet name="Summary + Cash" sheetId="5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5" l="1"/>
  <c r="R15" i="5"/>
  <c r="N49" i="5"/>
  <c r="M49" i="5"/>
  <c r="N44" i="5"/>
  <c r="K44" i="5"/>
  <c r="J44" i="5"/>
  <c r="I44" i="5"/>
  <c r="H44" i="5"/>
  <c r="G44" i="5"/>
  <c r="M44" i="5"/>
  <c r="N43" i="5"/>
  <c r="M43" i="5"/>
  <c r="N42" i="5"/>
  <c r="M42" i="5"/>
  <c r="N39" i="5"/>
  <c r="K39" i="5"/>
  <c r="J39" i="5"/>
  <c r="I39" i="5"/>
  <c r="H39" i="5"/>
  <c r="M39" i="5"/>
  <c r="G39" i="5"/>
  <c r="N38" i="5"/>
  <c r="M38" i="5"/>
  <c r="N37" i="5"/>
  <c r="M37" i="5"/>
  <c r="N36" i="5"/>
  <c r="M36" i="5"/>
  <c r="N35" i="5"/>
  <c r="M35" i="5"/>
  <c r="N33" i="5"/>
  <c r="M33" i="5"/>
  <c r="N29" i="5"/>
  <c r="M29" i="5"/>
  <c r="N27" i="5"/>
  <c r="M27" i="5"/>
  <c r="N18" i="5"/>
  <c r="M18" i="5"/>
  <c r="N17" i="5"/>
  <c r="M17" i="5"/>
  <c r="N15" i="5"/>
  <c r="M15" i="5"/>
  <c r="K6" i="5"/>
  <c r="J6" i="5"/>
  <c r="I6" i="5"/>
  <c r="H6" i="5"/>
  <c r="G6" i="5"/>
</calcChain>
</file>

<file path=xl/sharedStrings.xml><?xml version="1.0" encoding="utf-8"?>
<sst xmlns="http://schemas.openxmlformats.org/spreadsheetml/2006/main" count="43" uniqueCount="36">
  <si>
    <t>Evaluation of Coastal Carolina University - 5 year comparison</t>
  </si>
  <si>
    <t>Total Liabilities</t>
  </si>
  <si>
    <t>Total Assets</t>
  </si>
  <si>
    <t>Unrestricted Net Position</t>
  </si>
  <si>
    <t>Debt to Assets Ratio</t>
  </si>
  <si>
    <t>Solvency Ratios</t>
  </si>
  <si>
    <t>Notes:</t>
  </si>
  <si>
    <t>Solvency ratios measure the ability to meet longer-term obligations, providing insight on capital structure as well as how much financial leverage is being used</t>
  </si>
  <si>
    <t>Specifically, the debt to assets ratio measures the percentage of a company's total assets that is financed by debt</t>
  </si>
  <si>
    <t>A higher number means the school is using a larger amount of financial leverage, which increases its financial risk in the form of fixed interest payments.</t>
  </si>
  <si>
    <t>FY14-FY15 Change</t>
  </si>
  <si>
    <t>5yr change</t>
  </si>
  <si>
    <t>Total Net Position</t>
  </si>
  <si>
    <t>Increase (Decrease) in Net Position</t>
  </si>
  <si>
    <t>GASB 67 and 68 (Pension Plans) affected net position for 2015</t>
  </si>
  <si>
    <t>GASB 65 (Items Previously reported as Assets and Liabilities) affected net position in 2013. The 58,739,507 in 2013 was restated to 57,008,822 in preparation of 2014 CAFR</t>
  </si>
  <si>
    <t>-- A decrease of $1,730,685</t>
  </si>
  <si>
    <t>CASH</t>
  </si>
  <si>
    <t>Cash End of Year</t>
  </si>
  <si>
    <t>Net Cash provided by operating activities</t>
  </si>
  <si>
    <t>*which would include Auxiliary revenue sources from Bookstore, Housing, vending, and Food service</t>
  </si>
  <si>
    <t xml:space="preserve">Statement of Net Position </t>
  </si>
  <si>
    <t>Cash and Cash Equivalents - Current</t>
  </si>
  <si>
    <t>Cash and Cash Equivalents - Restricted</t>
  </si>
  <si>
    <t>Debt Service</t>
  </si>
  <si>
    <t>Capital Projects</t>
  </si>
  <si>
    <t xml:space="preserve">Other </t>
  </si>
  <si>
    <t>Cash and Cash Equivalents - Endowment</t>
  </si>
  <si>
    <t>Total</t>
  </si>
  <si>
    <t>Deposits</t>
  </si>
  <si>
    <t>Cash on Hand</t>
  </si>
  <si>
    <t>Deposits Held by STO</t>
  </si>
  <si>
    <t>ICPF at STO</t>
  </si>
  <si>
    <t>Current Balance as of February 2016 is $12,248,196.09</t>
  </si>
  <si>
    <t xml:space="preserve">w/o Rest </t>
  </si>
  <si>
    <t>*Amounts Provided by Robert MacDonald, Debt Division at 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</si>
</sst>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1" fillId="0" borderId="0" xfId="0" applyFont="1"/>
    <xf numFmtId="10" fontId="1" fillId="0" borderId="0" xfId="0" applyNumberFormat="1" applyFont="1"/>
    <xf numFmtId="0" fontId="2" fillId="0" borderId="0" xfId="0" quotePrefix="1" applyFont="1"/>
    <xf numFmtId="0" fontId="0" fillId="0" borderId="0" xfId="0" quotePrefix="1"/>
    <xf numFmtId="37" fontId="0" fillId="0" borderId="0" xfId="0" applyNumberFormat="1"/>
    <xf numFmtId="0" fontId="0" fillId="0" borderId="0" xfId="0" applyFont="1"/>
    <xf numFmtId="0" fontId="3" fillId="0" borderId="0" xfId="0" applyFont="1"/>
    <xf numFmtId="10" fontId="0" fillId="0" borderId="0" xfId="0" applyNumberFormat="1"/>
    <xf numFmtId="166" fontId="0" fillId="0" borderId="0" xfId="1" applyNumberFormat="1" applyFont="1"/>
    <xf numFmtId="166" fontId="0" fillId="0" borderId="2" xfId="1" applyNumberFormat="1" applyFont="1" applyBorder="1"/>
    <xf numFmtId="166" fontId="0" fillId="0" borderId="1" xfId="1" applyNumberFormat="1" applyFont="1" applyBorder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workbookViewId="0">
      <selection activeCell="I54" sqref="I54"/>
    </sheetView>
  </sheetViews>
  <sheetFormatPr defaultRowHeight="15" x14ac:dyDescent="0.25"/>
  <cols>
    <col min="6" max="6" width="9.42578125" customWidth="1"/>
    <col min="7" max="7" width="14.42578125" bestFit="1" customWidth="1"/>
    <col min="8" max="10" width="14.28515625" bestFit="1" customWidth="1"/>
    <col min="11" max="11" width="14.42578125" bestFit="1" customWidth="1"/>
    <col min="12" max="12" width="2.5703125" customWidth="1"/>
    <col min="13" max="13" width="17.5703125" customWidth="1"/>
    <col min="16" max="17" width="11.140625" bestFit="1" customWidth="1"/>
  </cols>
  <sheetData>
    <row r="1" spans="1:18" x14ac:dyDescent="0.25">
      <c r="A1" t="s">
        <v>0</v>
      </c>
    </row>
    <row r="2" spans="1:18" x14ac:dyDescent="0.25">
      <c r="G2" s="8">
        <v>2015</v>
      </c>
      <c r="H2" s="8">
        <v>2014</v>
      </c>
      <c r="I2" s="8">
        <v>2013</v>
      </c>
      <c r="J2" s="8">
        <v>2012</v>
      </c>
      <c r="K2" s="8">
        <v>2011</v>
      </c>
      <c r="L2" s="8"/>
      <c r="M2" s="8"/>
    </row>
    <row r="3" spans="1:18" x14ac:dyDescent="0.25">
      <c r="C3" t="s">
        <v>5</v>
      </c>
    </row>
    <row r="4" spans="1:18" x14ac:dyDescent="0.25">
      <c r="D4" t="s">
        <v>1</v>
      </c>
      <c r="G4" s="1">
        <v>394122274</v>
      </c>
      <c r="H4" s="1">
        <v>346545991</v>
      </c>
      <c r="I4" s="1">
        <v>315280149</v>
      </c>
      <c r="J4" s="1">
        <v>114100395</v>
      </c>
      <c r="K4" s="1">
        <v>113873742</v>
      </c>
      <c r="L4" s="1"/>
      <c r="M4" s="1"/>
    </row>
    <row r="5" spans="1:18" x14ac:dyDescent="0.25">
      <c r="D5" t="s">
        <v>2</v>
      </c>
      <c r="G5" s="1">
        <v>555148583</v>
      </c>
      <c r="H5" s="1">
        <v>590314275</v>
      </c>
      <c r="I5" s="1">
        <v>541077796</v>
      </c>
      <c r="J5" s="1">
        <v>312192350</v>
      </c>
      <c r="K5" s="1">
        <v>282168510</v>
      </c>
      <c r="L5" s="1"/>
      <c r="M5" s="1"/>
    </row>
    <row r="6" spans="1:18" x14ac:dyDescent="0.25">
      <c r="D6" s="2" t="s">
        <v>4</v>
      </c>
      <c r="E6" s="2"/>
      <c r="F6" s="2"/>
      <c r="G6" s="3">
        <f>G4/G5</f>
        <v>0.70994016029038487</v>
      </c>
      <c r="H6" s="3">
        <f t="shared" ref="H6:J6" si="0">H4/H5</f>
        <v>0.5870533810147146</v>
      </c>
      <c r="I6" s="3">
        <f t="shared" si="0"/>
        <v>0.58268912775714787</v>
      </c>
      <c r="J6" s="3">
        <f t="shared" si="0"/>
        <v>0.36548107280655662</v>
      </c>
      <c r="K6" s="3">
        <f>K4/K5</f>
        <v>0.4035664433284919</v>
      </c>
      <c r="L6" s="3"/>
      <c r="M6" s="3"/>
      <c r="O6" s="4"/>
    </row>
    <row r="8" spans="1:18" x14ac:dyDescent="0.25">
      <c r="B8" t="s">
        <v>6</v>
      </c>
      <c r="C8" t="s">
        <v>7</v>
      </c>
    </row>
    <row r="9" spans="1:18" x14ac:dyDescent="0.25">
      <c r="C9" t="s">
        <v>8</v>
      </c>
    </row>
    <row r="10" spans="1:18" x14ac:dyDescent="0.25">
      <c r="C10" t="s">
        <v>9</v>
      </c>
    </row>
    <row r="13" spans="1:18" x14ac:dyDescent="0.25">
      <c r="P13" t="s">
        <v>34</v>
      </c>
    </row>
    <row r="14" spans="1:18" x14ac:dyDescent="0.25">
      <c r="G14" s="8">
        <v>2015</v>
      </c>
      <c r="H14" s="8">
        <v>2014</v>
      </c>
      <c r="I14" s="8">
        <v>2013</v>
      </c>
      <c r="J14" s="8">
        <v>2012</v>
      </c>
      <c r="K14" s="8">
        <v>2011</v>
      </c>
      <c r="M14" t="s">
        <v>10</v>
      </c>
      <c r="N14" t="s">
        <v>11</v>
      </c>
      <c r="P14" s="8">
        <v>2015</v>
      </c>
      <c r="Q14" s="8">
        <v>2014</v>
      </c>
    </row>
    <row r="15" spans="1:18" x14ac:dyDescent="0.25">
      <c r="C15" t="s">
        <v>3</v>
      </c>
      <c r="G15" s="6">
        <v>-74743043</v>
      </c>
      <c r="H15" s="1">
        <v>40955904</v>
      </c>
      <c r="I15" s="1">
        <v>58739507</v>
      </c>
      <c r="J15" s="1">
        <v>50609312</v>
      </c>
      <c r="K15" s="1">
        <v>43673313</v>
      </c>
      <c r="L15" s="1"/>
      <c r="M15" s="9">
        <f>(G15-H15)/H15</f>
        <v>-2.8249638196241498</v>
      </c>
      <c r="N15" s="9">
        <f>(G15-K15)/K15</f>
        <v>-2.7114122530617268</v>
      </c>
      <c r="P15" s="1">
        <v>29599294</v>
      </c>
      <c r="Q15" s="1">
        <v>40955904</v>
      </c>
      <c r="R15" s="9">
        <f>(P15-Q15)/Q15</f>
        <v>-0.27728871519964499</v>
      </c>
    </row>
    <row r="16" spans="1:18" ht="6.75" customHeight="1" x14ac:dyDescent="0.25">
      <c r="G16" s="6"/>
      <c r="H16" s="1"/>
      <c r="I16" s="1"/>
      <c r="J16" s="1"/>
      <c r="K16" s="1"/>
      <c r="L16" s="1"/>
      <c r="M16" s="9"/>
      <c r="N16" s="9"/>
      <c r="Q16" s="1"/>
    </row>
    <row r="17" spans="1:18" x14ac:dyDescent="0.25">
      <c r="C17" t="s">
        <v>12</v>
      </c>
      <c r="G17" s="1">
        <v>161980767</v>
      </c>
      <c r="H17" s="1">
        <v>244070130</v>
      </c>
      <c r="I17" s="1">
        <v>225797647</v>
      </c>
      <c r="J17" s="1">
        <v>198091955</v>
      </c>
      <c r="K17" s="1">
        <v>168294768</v>
      </c>
      <c r="L17" s="1"/>
      <c r="M17" s="9">
        <f>(G17-H17)/H17</f>
        <v>-0.33633514678752374</v>
      </c>
      <c r="N17" s="9">
        <f>(G17-K17)/(K17)</f>
        <v>-3.7517512130858396E-2</v>
      </c>
      <c r="P17" s="1">
        <v>266323104</v>
      </c>
      <c r="Q17" s="1">
        <v>244070130</v>
      </c>
      <c r="R17" s="9">
        <f>(P17-Q17)/Q17</f>
        <v>9.1174507917048273E-2</v>
      </c>
    </row>
    <row r="18" spans="1:18" x14ac:dyDescent="0.25">
      <c r="C18" t="s">
        <v>13</v>
      </c>
      <c r="G18" s="1">
        <v>21496425</v>
      </c>
      <c r="H18" s="1">
        <v>20003168</v>
      </c>
      <c r="I18" s="1">
        <v>27705692</v>
      </c>
      <c r="J18" s="1">
        <v>29797187</v>
      </c>
      <c r="K18" s="1">
        <v>29471487</v>
      </c>
      <c r="L18" s="1"/>
      <c r="M18" s="9">
        <f>(G18-H18)/H18</f>
        <v>7.4651025277596025E-2</v>
      </c>
      <c r="N18" s="9">
        <f>(G18-K18)/(K18)</f>
        <v>-0.27060263365740589</v>
      </c>
      <c r="Q18" s="1"/>
    </row>
    <row r="21" spans="1:18" x14ac:dyDescent="0.25">
      <c r="C21" t="s">
        <v>14</v>
      </c>
    </row>
    <row r="22" spans="1:18" x14ac:dyDescent="0.25">
      <c r="C22" t="s">
        <v>15</v>
      </c>
    </row>
    <row r="23" spans="1:18" x14ac:dyDescent="0.25">
      <c r="D23" s="5" t="s">
        <v>16</v>
      </c>
    </row>
    <row r="26" spans="1:18" x14ac:dyDescent="0.25">
      <c r="A26" s="2" t="s">
        <v>17</v>
      </c>
      <c r="G26" s="8">
        <v>2015</v>
      </c>
      <c r="H26" s="8">
        <v>2014</v>
      </c>
      <c r="I26" s="8">
        <v>2013</v>
      </c>
      <c r="J26" s="8">
        <v>2012</v>
      </c>
      <c r="K26" s="8">
        <v>2011</v>
      </c>
      <c r="M26" t="s">
        <v>10</v>
      </c>
      <c r="N26" t="s">
        <v>11</v>
      </c>
    </row>
    <row r="27" spans="1:18" x14ac:dyDescent="0.25">
      <c r="C27" t="s">
        <v>18</v>
      </c>
      <c r="G27" s="1">
        <v>123114516</v>
      </c>
      <c r="H27" s="1">
        <v>180711434</v>
      </c>
      <c r="I27" s="1">
        <v>169278457</v>
      </c>
      <c r="J27" s="1">
        <v>122706833</v>
      </c>
      <c r="K27" s="1">
        <v>136470244</v>
      </c>
      <c r="M27" s="9">
        <f>(G27-H27)/H27</f>
        <v>-0.31872315284709657</v>
      </c>
      <c r="N27" s="9">
        <f>(G27-K27)/(K27)</f>
        <v>-9.7865495133136859E-2</v>
      </c>
    </row>
    <row r="29" spans="1:18" hidden="1" x14ac:dyDescent="0.25">
      <c r="C29" t="s">
        <v>19</v>
      </c>
      <c r="G29" s="6">
        <v>-6360505</v>
      </c>
      <c r="H29" s="6">
        <v>-6842757</v>
      </c>
      <c r="I29" s="6">
        <v>-3656016</v>
      </c>
      <c r="J29" s="6">
        <v>1849182</v>
      </c>
      <c r="K29" s="6">
        <v>5435852</v>
      </c>
      <c r="M29" s="9">
        <f>(G29-H29)/H29</f>
        <v>-7.0476271479463615E-2</v>
      </c>
      <c r="N29" s="9">
        <f>(G29-K29)/(K29)</f>
        <v>-2.1701026812356186</v>
      </c>
    </row>
    <row r="30" spans="1:18" hidden="1" x14ac:dyDescent="0.25">
      <c r="C30" t="s">
        <v>20</v>
      </c>
    </row>
    <row r="32" spans="1:18" x14ac:dyDescent="0.25">
      <c r="C32" s="8" t="s">
        <v>21</v>
      </c>
      <c r="G32" s="10"/>
      <c r="H32" s="10"/>
      <c r="I32" s="10"/>
      <c r="J32" s="10"/>
      <c r="K32" s="10"/>
      <c r="M32" t="s">
        <v>10</v>
      </c>
      <c r="N32" t="s">
        <v>11</v>
      </c>
    </row>
    <row r="33" spans="3:14" x14ac:dyDescent="0.25">
      <c r="C33" s="7" t="s">
        <v>22</v>
      </c>
      <c r="G33" s="10">
        <v>43719708</v>
      </c>
      <c r="H33" s="10">
        <v>61524580</v>
      </c>
      <c r="I33" s="10">
        <v>77559529</v>
      </c>
      <c r="J33" s="10">
        <v>67941559</v>
      </c>
      <c r="K33" s="10">
        <v>60561386</v>
      </c>
      <c r="M33" s="9">
        <f>(G33-H33)/H33</f>
        <v>-0.28939445015309329</v>
      </c>
      <c r="N33" s="9">
        <f>(G33-K33)/(K33)</f>
        <v>-0.27809267773363044</v>
      </c>
    </row>
    <row r="34" spans="3:14" x14ac:dyDescent="0.25">
      <c r="C34" s="7" t="s">
        <v>23</v>
      </c>
      <c r="G34" s="10"/>
      <c r="H34" s="10"/>
      <c r="I34" s="10"/>
      <c r="J34" s="10"/>
      <c r="K34" s="10"/>
      <c r="M34" s="9"/>
      <c r="N34" s="9"/>
    </row>
    <row r="35" spans="3:14" x14ac:dyDescent="0.25">
      <c r="D35" t="s">
        <v>24</v>
      </c>
      <c r="G35" s="10">
        <v>6056841</v>
      </c>
      <c r="H35" s="10">
        <v>7083056</v>
      </c>
      <c r="I35" s="10">
        <v>9518047</v>
      </c>
      <c r="J35" s="10">
        <v>3235654</v>
      </c>
      <c r="K35" s="10">
        <v>3140648</v>
      </c>
      <c r="M35" s="9">
        <f t="shared" ref="M35:M44" si="1">(G35-H35)/H35</f>
        <v>-0.14488308436358543</v>
      </c>
      <c r="N35" s="9">
        <f t="shared" ref="N35:N44" si="2">(G35-K35)/(K35)</f>
        <v>0.9285322646791363</v>
      </c>
    </row>
    <row r="36" spans="3:14" x14ac:dyDescent="0.25">
      <c r="D36" t="s">
        <v>25</v>
      </c>
      <c r="G36" s="10">
        <v>72990078</v>
      </c>
      <c r="H36" s="10">
        <v>111758687</v>
      </c>
      <c r="I36" s="10">
        <v>81847887</v>
      </c>
      <c r="J36" s="10">
        <v>51236962</v>
      </c>
      <c r="K36" s="10">
        <v>72501051</v>
      </c>
      <c r="M36" s="9">
        <f t="shared" si="1"/>
        <v>-0.3468957093241441</v>
      </c>
      <c r="N36" s="9">
        <f t="shared" si="2"/>
        <v>6.745102219276794E-3</v>
      </c>
    </row>
    <row r="37" spans="3:14" x14ac:dyDescent="0.25">
      <c r="D37" t="s">
        <v>26</v>
      </c>
      <c r="G37" s="10">
        <v>247889</v>
      </c>
      <c r="H37" s="10">
        <v>245111</v>
      </c>
      <c r="I37" s="10">
        <v>252994</v>
      </c>
      <c r="J37" s="10">
        <v>192658</v>
      </c>
      <c r="K37" s="10">
        <v>167159</v>
      </c>
      <c r="M37" s="9">
        <f t="shared" si="1"/>
        <v>1.1333640677080996E-2</v>
      </c>
      <c r="N37" s="9">
        <f t="shared" si="2"/>
        <v>0.48295335578700521</v>
      </c>
    </row>
    <row r="38" spans="3:14" x14ac:dyDescent="0.25">
      <c r="C38" t="s">
        <v>27</v>
      </c>
      <c r="G38" s="11">
        <v>100000</v>
      </c>
      <c r="H38" s="11">
        <v>100000</v>
      </c>
      <c r="I38" s="11">
        <v>100000</v>
      </c>
      <c r="J38" s="11">
        <v>100000</v>
      </c>
      <c r="K38" s="11">
        <v>100000</v>
      </c>
      <c r="M38" s="9">
        <f t="shared" si="1"/>
        <v>0</v>
      </c>
      <c r="N38" s="9">
        <f t="shared" si="2"/>
        <v>0</v>
      </c>
    </row>
    <row r="39" spans="3:14" ht="15.75" thickBot="1" x14ac:dyDescent="0.3">
      <c r="C39" t="s">
        <v>28</v>
      </c>
      <c r="G39" s="12">
        <f t="shared" ref="G39:J39" si="3">SUM(G33:G38)</f>
        <v>123114516</v>
      </c>
      <c r="H39" s="12">
        <f t="shared" si="3"/>
        <v>180711434</v>
      </c>
      <c r="I39" s="12">
        <f t="shared" si="3"/>
        <v>169278457</v>
      </c>
      <c r="J39" s="12">
        <f t="shared" si="3"/>
        <v>122706833</v>
      </c>
      <c r="K39" s="12">
        <f>SUM(K33:K38)</f>
        <v>136470244</v>
      </c>
      <c r="M39" s="9">
        <f t="shared" si="1"/>
        <v>-0.31872315284709657</v>
      </c>
      <c r="N39" s="9">
        <f t="shared" si="2"/>
        <v>-9.7865495133136859E-2</v>
      </c>
    </row>
    <row r="40" spans="3:14" ht="15.75" thickTop="1" x14ac:dyDescent="0.25">
      <c r="G40" s="10"/>
      <c r="H40" s="10"/>
      <c r="I40" s="10"/>
      <c r="J40" s="10"/>
      <c r="K40" s="10"/>
      <c r="M40" s="9"/>
      <c r="N40" s="9"/>
    </row>
    <row r="41" spans="3:14" x14ac:dyDescent="0.25">
      <c r="C41" s="8" t="s">
        <v>29</v>
      </c>
      <c r="G41" s="10"/>
      <c r="H41" s="10"/>
      <c r="I41" s="10"/>
      <c r="J41" s="10"/>
      <c r="K41" s="10"/>
      <c r="M41" s="9"/>
      <c r="N41" s="9"/>
    </row>
    <row r="42" spans="3:14" x14ac:dyDescent="0.25">
      <c r="C42" t="s">
        <v>30</v>
      </c>
      <c r="G42" s="10">
        <v>12575918</v>
      </c>
      <c r="H42" s="10">
        <v>24646360</v>
      </c>
      <c r="I42" s="10">
        <v>11558974</v>
      </c>
      <c r="J42" s="10">
        <v>25951027</v>
      </c>
      <c r="K42" s="10">
        <v>21621397</v>
      </c>
      <c r="M42" s="9">
        <f t="shared" si="1"/>
        <v>-0.48974542285351669</v>
      </c>
      <c r="N42" s="9">
        <f t="shared" si="2"/>
        <v>-0.41835774996407493</v>
      </c>
    </row>
    <row r="43" spans="3:14" x14ac:dyDescent="0.25">
      <c r="C43" t="s">
        <v>31</v>
      </c>
      <c r="G43" s="11">
        <v>110538598</v>
      </c>
      <c r="H43" s="11">
        <v>156065074</v>
      </c>
      <c r="I43" s="11">
        <v>157719483</v>
      </c>
      <c r="J43" s="11">
        <v>96755806</v>
      </c>
      <c r="K43" s="11">
        <v>114848847</v>
      </c>
      <c r="M43" s="9">
        <f t="shared" si="1"/>
        <v>-0.29171469844687992</v>
      </c>
      <c r="N43" s="9">
        <f t="shared" si="2"/>
        <v>-3.7529754216862096E-2</v>
      </c>
    </row>
    <row r="44" spans="3:14" ht="15.75" thickBot="1" x14ac:dyDescent="0.3">
      <c r="C44" t="s">
        <v>28</v>
      </c>
      <c r="G44" s="12">
        <f t="shared" ref="G44:J44" si="4">SUM(G42:G43)</f>
        <v>123114516</v>
      </c>
      <c r="H44" s="12">
        <f t="shared" si="4"/>
        <v>180711434</v>
      </c>
      <c r="I44" s="12">
        <f t="shared" si="4"/>
        <v>169278457</v>
      </c>
      <c r="J44" s="12">
        <f t="shared" si="4"/>
        <v>122706833</v>
      </c>
      <c r="K44" s="12">
        <f>SUM(K42:K43)</f>
        <v>136470244</v>
      </c>
      <c r="M44" s="9">
        <f t="shared" si="1"/>
        <v>-0.31872315284709657</v>
      </c>
      <c r="N44" s="9">
        <f t="shared" si="2"/>
        <v>-9.7865495133136859E-2</v>
      </c>
    </row>
    <row r="45" spans="3:14" ht="15.75" thickTop="1" x14ac:dyDescent="0.25"/>
    <row r="48" spans="3:14" x14ac:dyDescent="0.25">
      <c r="G48" s="8">
        <v>2015</v>
      </c>
      <c r="H48" s="8">
        <v>2014</v>
      </c>
      <c r="I48" s="8">
        <v>2013</v>
      </c>
      <c r="J48" s="8">
        <v>2012</v>
      </c>
      <c r="K48" s="8">
        <v>2011</v>
      </c>
      <c r="M48" t="s">
        <v>10</v>
      </c>
      <c r="N48" t="s">
        <v>11</v>
      </c>
    </row>
    <row r="49" spans="1:14" x14ac:dyDescent="0.25">
      <c r="A49" t="s">
        <v>32</v>
      </c>
      <c r="G49" s="13">
        <v>12167933.59</v>
      </c>
      <c r="H49" s="13">
        <v>16013651.779999999</v>
      </c>
      <c r="I49" s="13">
        <v>17787475.739999998</v>
      </c>
      <c r="J49" s="13">
        <v>15700602.810000001</v>
      </c>
      <c r="K49" s="13">
        <v>18350155.829999998</v>
      </c>
      <c r="M49" s="9">
        <f>(G49-H49)/H49</f>
        <v>-0.2401524800734739</v>
      </c>
      <c r="N49" s="9">
        <f>(G49-K49)/(K49)</f>
        <v>-0.33690298312850886</v>
      </c>
    </row>
    <row r="50" spans="1:14" x14ac:dyDescent="0.25">
      <c r="B50" t="s">
        <v>33</v>
      </c>
    </row>
    <row r="51" spans="1:14" x14ac:dyDescent="0.25">
      <c r="A51" t="s">
        <v>35</v>
      </c>
    </row>
  </sheetData>
  <pageMargins left="0.7" right="0.7" top="0.75" bottom="0.75" header="0.3" footer="0.3"/>
  <pageSetup scale="6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+ Cash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Eberly</dc:creator>
  <cp:lastModifiedBy>Beth Rogers</cp:lastModifiedBy>
  <cp:lastPrinted>2016-02-22T23:00:12Z</cp:lastPrinted>
  <dcterms:created xsi:type="dcterms:W3CDTF">2016-02-10T17:49:46Z</dcterms:created>
  <dcterms:modified xsi:type="dcterms:W3CDTF">2016-02-23T21:25:54Z</dcterms:modified>
</cp:coreProperties>
</file>